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D29B2AC5-62AE-4E5B-9DD4-693C3CB24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29" i="2"/>
  <c r="H26" i="2"/>
  <c r="H19" i="2"/>
  <c r="H17" i="2"/>
  <c r="H1" i="2" l="1"/>
  <c r="G1" i="4"/>
  <c r="D15" i="1" s="1"/>
  <c r="C15" i="1"/>
  <c r="C14" i="1"/>
  <c r="C9" i="1" s="1"/>
  <c r="H1" i="4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<sst xmlns="http://schemas.openxmlformats.org/spreadsheetml/2006/main" count="107" uniqueCount="83">
  <si>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</si>
  <si>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</si>
  <si>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</si>
  <si>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</si>
  <si>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</si>
  <si>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</si>
  <si>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</si>
  <si>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</si>
  <si>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</si>
  <si>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</si>
  <si>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</si>
  <si>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</si>
  <si>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</si>
  <si>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</si>
  <si>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</si>
  <si>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</si>
  <si>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</si>
  <si>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</si>
  <si>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</si>
  <si>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</si>
  <si>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CAVOUR</t>
  </si>
  <si>
    <t>00184 ROMA (RM) VIA DELLE CARINE 1 C.F. 80253350583 C.M. RMPS060005</t>
  </si>
  <si>
    <t>V3-30475 del 09/11/2022</t>
  </si>
  <si>
    <t>202-002834 del 15/11/2022</t>
  </si>
  <si>
    <t>FPA 1502/22 del 07/11/2022</t>
  </si>
  <si>
    <t>V2/597945 del 30/11/2022</t>
  </si>
  <si>
    <t>233 del 31/12/2022</t>
  </si>
  <si>
    <t>042-23 del 05/01/2023</t>
  </si>
  <si>
    <t>1371/22 del 17/11/2022</t>
  </si>
  <si>
    <t>927 del 30/12/2022</t>
  </si>
  <si>
    <t>202-000262 del 13/01/2023</t>
  </si>
  <si>
    <t>1023006078 del 18/01/2023</t>
  </si>
  <si>
    <t>193/2023 del 27/01/2023</t>
  </si>
  <si>
    <t>000443 del 31/01/2023</t>
  </si>
  <si>
    <t>0000002E del 30/01/2023</t>
  </si>
  <si>
    <t>547 del 28/10/2022</t>
  </si>
  <si>
    <t>38/2023 del 09/02/2023</t>
  </si>
  <si>
    <t>202-000649 del 09/02/2023</t>
  </si>
  <si>
    <t>354 del 21/02/2023</t>
  </si>
  <si>
    <t>0000027E del 28/02/2023</t>
  </si>
  <si>
    <t>V2/511228 del 15/02/2023</t>
  </si>
  <si>
    <t>1/1293 del 10/02/2023</t>
  </si>
  <si>
    <t>25/2023 del 14/02/2023</t>
  </si>
  <si>
    <t>93 del 23/02/2023</t>
  </si>
  <si>
    <t>352/2023 del 15/02/2023</t>
  </si>
  <si>
    <t>1023061154 del 03/03/2023</t>
  </si>
  <si>
    <t>100/E del 28/02/2023</t>
  </si>
  <si>
    <t>FVL190 del 22/02/2023</t>
  </si>
  <si>
    <t>220-23 del 06/03/2023</t>
  </si>
  <si>
    <t>12300604690000000680 del 17/02/2023</t>
  </si>
  <si>
    <t>12300604690000000804 del 27/02/2023</t>
  </si>
  <si>
    <t>12300600010000009297 del 27/02/2023</t>
  </si>
  <si>
    <t>FPA 212/23 del 14/02/2023</t>
  </si>
  <si>
    <t>0000028E del 28/02/2023</t>
  </si>
  <si>
    <t>202-001110 del 09/03/2023</t>
  </si>
  <si>
    <t>48/SP del 22/02/2023</t>
  </si>
  <si>
    <t>FVL259 del 09/03/2023</t>
  </si>
  <si>
    <t>00000048/99/2022 del 07/11/2022</t>
  </si>
  <si>
    <t>FPA 112/23 del 12/05/2023</t>
  </si>
  <si>
    <t>FVL553 del 19/04/2023</t>
  </si>
  <si>
    <t>2160 del 21/04/2023</t>
  </si>
  <si>
    <t>455/23 del 17/04/2023</t>
  </si>
  <si>
    <t>811/2023 del 26/04/2023</t>
  </si>
  <si>
    <t>1023115743 del 02/05/2023</t>
  </si>
  <si>
    <t>135/SP del 30/04/2023</t>
  </si>
  <si>
    <t>23PAS0006080 del 30/04/2023</t>
  </si>
  <si>
    <t>1977/00 del 09/05/2023</t>
  </si>
  <si>
    <t>335-23 del 05/04/2023</t>
  </si>
  <si>
    <t>62 del 08/05/2023</t>
  </si>
  <si>
    <t>65 del 10/05/2023</t>
  </si>
  <si>
    <t>810/2023 del 05/05/2023</t>
  </si>
  <si>
    <t>594/23 del 18/05/2023</t>
  </si>
  <si>
    <t>144/SP del 12/05/2023</t>
  </si>
  <si>
    <t>291 del 24/05/2023</t>
  </si>
  <si>
    <t>1023145052 del 01/06/2023</t>
  </si>
  <si>
    <t>6 del 03/05/2023</t>
  </si>
  <si>
    <t>2292/00 del 12/06/2023</t>
  </si>
  <si>
    <t>3170 del 12/06/2023</t>
  </si>
  <si>
    <t>FVL742 del 08/06/2023</t>
  </si>
  <si>
    <t>035600 del 31/05/2023</t>
  </si>
  <si>
    <t>6-2023-FE del 26/01/2023</t>
  </si>
  <si>
    <t>23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</si>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</sst>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D14" sqref="D14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2023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59</v>
      </c>
      <c r="B9" s="33"/>
      <c r="C9" s="32">
        <f>SUM(C13:C16)</f>
        <v>103099.70999999999</v>
      </c>
      <c r="D9" s="33"/>
      <c r="E9" s="38">
        <f>('Trimestre 1'!H1+'Trimestre 2'!H1+'Trimestre 3'!H1+'Trimestre 4'!H1)/C9</f>
        <v>5.0601867842305284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35</v>
      </c>
      <c r="C13" s="27">
        <f>'Trimestre 1'!B1</f>
        <v>32385.010000000002</v>
      </c>
      <c r="D13" s="27">
        <f>'Trimestre 1'!G1</f>
        <v>4.1934867396983968</v>
      </c>
      <c r="E13" s="27">
        <v>68570.05</v>
      </c>
      <c r="F13" s="31" t="s">
        <v>81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24</v>
      </c>
      <c r="C14" s="27">
        <f>'Trimestre 2'!B1</f>
        <v>70714.7</v>
      </c>
      <c r="D14" s="27">
        <f>'Trimestre 2'!G1</f>
        <v>5.4571069381613722</v>
      </c>
      <c r="E14" s="27">
        <v>30934.25</v>
      </c>
      <c r="F14" s="31" t="s">
        <v>82</v>
      </c>
    </row>
    <row r="15" spans="1:9" ht="22.5" customHeight="1" x14ac:dyDescent="0.25">
      <c r="A15" s="26" t="s">
        <v>15</v>
      </c>
      <c r="B15" s="15">
        <f>'Trimestre 3'!C1</f>
        <v>0</v>
      </c>
      <c r="C15" s="27">
        <f>'Trimestre 3'!B1</f>
        <v>0</v>
      </c>
      <c r="D15" s="27">
        <f>'Trimestre 3'!G1</f>
        <v>0</v>
      </c>
      <c r="E15" s="27"/>
      <c r="F15" s="31"/>
    </row>
    <row r="16" spans="1:9" ht="21.75" customHeight="1" x14ac:dyDescent="0.25">
      <c r="A16" s="26" t="s">
        <v>16</v>
      </c>
      <c r="B16" s="15">
        <f>'Trimestre 4'!C1</f>
        <v>0</v>
      </c>
      <c r="C16" s="27">
        <f>'Trimestre 4'!B1</f>
        <v>0</v>
      </c>
      <c r="D16" s="27">
        <f>'Trimestre 4'!G1</f>
        <v>0</v>
      </c>
      <c r="E16" s="27"/>
      <c r="F16" s="31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32385.010000000002</v>
      </c>
      <c r="C1">
        <f>COUNTA(A4:A353)</f>
        <v>35</v>
      </c>
      <c r="G1" s="14">
        <f>IF(B1&lt;&gt;0,H1/B1,0)</f>
        <v>4.1934867396983968</v>
      </c>
      <c r="H1" s="13">
        <f>SUM(H4:H353)</f>
        <v>135806.10999999999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603.73</v>
      </c>
      <c r="C4" s="11">
        <v>44909</v>
      </c>
      <c r="D4" s="11">
        <v>44959</v>
      </c>
      <c r="E4" s="11"/>
      <c r="F4" s="11"/>
      <c r="G4" s="1">
        <f>D4-C4-(F4-E4)</f>
        <v>50</v>
      </c>
      <c r="H4" s="10">
        <f>B4*G4</f>
        <v>30186.5</v>
      </c>
    </row>
    <row r="5" spans="1:8" x14ac:dyDescent="0.25">
      <c r="A5" s="17" t="s">
        <v>23</v>
      </c>
      <c r="B5" s="10">
        <v>1115.81</v>
      </c>
      <c r="C5" s="11">
        <v>44918</v>
      </c>
      <c r="D5" s="11">
        <v>44959</v>
      </c>
      <c r="E5" s="11"/>
      <c r="F5" s="11"/>
      <c r="G5" s="1">
        <f t="shared" ref="G5:G68" si="0">D5-C5-(F5-E5)</f>
        <v>41</v>
      </c>
      <c r="H5" s="10">
        <f t="shared" ref="H5:H68" si="1">B5*G5</f>
        <v>45748.21</v>
      </c>
    </row>
    <row r="6" spans="1:8" x14ac:dyDescent="0.25">
      <c r="A6" s="17" t="s">
        <v>24</v>
      </c>
      <c r="B6" s="10">
        <v>306.39999999999998</v>
      </c>
      <c r="C6" s="11">
        <v>44918</v>
      </c>
      <c r="D6" s="11">
        <v>44959</v>
      </c>
      <c r="E6" s="11"/>
      <c r="F6" s="11"/>
      <c r="G6" s="1">
        <f t="shared" si="0"/>
        <v>41</v>
      </c>
      <c r="H6" s="10">
        <f t="shared" si="1"/>
        <v>12562.4</v>
      </c>
    </row>
    <row r="7" spans="1:8" x14ac:dyDescent="0.25">
      <c r="A7" s="17" t="s">
        <v>25</v>
      </c>
      <c r="B7" s="10">
        <v>442</v>
      </c>
      <c r="C7" s="11">
        <v>44931</v>
      </c>
      <c r="D7" s="11">
        <v>44959</v>
      </c>
      <c r="E7" s="11"/>
      <c r="F7" s="11"/>
      <c r="G7" s="1">
        <f t="shared" si="0"/>
        <v>28</v>
      </c>
      <c r="H7" s="10">
        <f t="shared" si="1"/>
        <v>12376</v>
      </c>
    </row>
    <row r="8" spans="1:8" x14ac:dyDescent="0.25">
      <c r="A8" s="17" t="s">
        <v>26</v>
      </c>
      <c r="B8" s="10">
        <v>2000</v>
      </c>
      <c r="C8" s="11">
        <v>44966</v>
      </c>
      <c r="D8" s="11">
        <v>44959</v>
      </c>
      <c r="E8" s="11"/>
      <c r="F8" s="11"/>
      <c r="G8" s="1">
        <f t="shared" si="0"/>
        <v>-7</v>
      </c>
      <c r="H8" s="10">
        <f t="shared" si="1"/>
        <v>-14000</v>
      </c>
    </row>
    <row r="9" spans="1:8" x14ac:dyDescent="0.25">
      <c r="A9" s="17" t="s">
        <v>27</v>
      </c>
      <c r="B9" s="10">
        <v>150</v>
      </c>
      <c r="C9" s="11">
        <v>44966</v>
      </c>
      <c r="D9" s="11">
        <v>44967</v>
      </c>
      <c r="E9" s="11"/>
      <c r="F9" s="11"/>
      <c r="G9" s="1">
        <f t="shared" si="0"/>
        <v>1</v>
      </c>
      <c r="H9" s="10">
        <f t="shared" si="1"/>
        <v>150</v>
      </c>
    </row>
    <row r="10" spans="1:8" x14ac:dyDescent="0.25">
      <c r="A10" s="17" t="s">
        <v>28</v>
      </c>
      <c r="B10" s="10">
        <v>281.2</v>
      </c>
      <c r="C10" s="11">
        <v>44918</v>
      </c>
      <c r="D10" s="11">
        <v>44967</v>
      </c>
      <c r="E10" s="11"/>
      <c r="F10" s="11"/>
      <c r="G10" s="1">
        <f t="shared" si="0"/>
        <v>49</v>
      </c>
      <c r="H10" s="10">
        <f t="shared" si="1"/>
        <v>13778.8</v>
      </c>
    </row>
    <row r="11" spans="1:8" x14ac:dyDescent="0.25">
      <c r="A11" s="17" t="s">
        <v>29</v>
      </c>
      <c r="B11" s="10">
        <v>220</v>
      </c>
      <c r="C11" s="11">
        <v>44966</v>
      </c>
      <c r="D11" s="11">
        <v>44967</v>
      </c>
      <c r="E11" s="11"/>
      <c r="F11" s="11"/>
      <c r="G11" s="1">
        <f t="shared" si="0"/>
        <v>1</v>
      </c>
      <c r="H11" s="10">
        <f t="shared" si="1"/>
        <v>220</v>
      </c>
    </row>
    <row r="12" spans="1:8" x14ac:dyDescent="0.25">
      <c r="A12" s="17" t="s">
        <v>30</v>
      </c>
      <c r="B12" s="10">
        <v>500.19</v>
      </c>
      <c r="C12" s="11">
        <v>44989</v>
      </c>
      <c r="D12" s="11">
        <v>44967</v>
      </c>
      <c r="E12" s="11"/>
      <c r="F12" s="11"/>
      <c r="G12" s="1">
        <f t="shared" si="0"/>
        <v>-22</v>
      </c>
      <c r="H12" s="10">
        <f t="shared" si="1"/>
        <v>-11004.18</v>
      </c>
    </row>
    <row r="13" spans="1:8" x14ac:dyDescent="0.25">
      <c r="A13" s="17" t="s">
        <v>31</v>
      </c>
      <c r="B13" s="10">
        <v>31</v>
      </c>
      <c r="C13" s="11">
        <v>44989</v>
      </c>
      <c r="D13" s="11">
        <v>44967</v>
      </c>
      <c r="E13" s="11"/>
      <c r="F13" s="11"/>
      <c r="G13" s="1">
        <f t="shared" si="0"/>
        <v>-22</v>
      </c>
      <c r="H13" s="10">
        <f t="shared" si="1"/>
        <v>-682</v>
      </c>
    </row>
    <row r="14" spans="1:8" x14ac:dyDescent="0.25">
      <c r="A14" s="17" t="s">
        <v>32</v>
      </c>
      <c r="B14" s="10">
        <v>48.3</v>
      </c>
      <c r="C14" s="11">
        <v>44991</v>
      </c>
      <c r="D14" s="11">
        <v>44967</v>
      </c>
      <c r="E14" s="11"/>
      <c r="F14" s="11"/>
      <c r="G14" s="1">
        <f t="shared" si="0"/>
        <v>-24</v>
      </c>
      <c r="H14" s="10">
        <f t="shared" si="1"/>
        <v>-1159.1999999999998</v>
      </c>
    </row>
    <row r="15" spans="1:8" x14ac:dyDescent="0.25">
      <c r="A15" s="17" t="s">
        <v>33</v>
      </c>
      <c r="B15" s="10">
        <v>780</v>
      </c>
      <c r="C15" s="11">
        <v>44991</v>
      </c>
      <c r="D15" s="11">
        <v>44967</v>
      </c>
      <c r="E15" s="11"/>
      <c r="F15" s="11"/>
      <c r="G15" s="1">
        <f t="shared" si="0"/>
        <v>-24</v>
      </c>
      <c r="H15" s="10">
        <f t="shared" si="1"/>
        <v>-18720</v>
      </c>
    </row>
    <row r="16" spans="1:8" x14ac:dyDescent="0.25">
      <c r="A16" s="17" t="s">
        <v>34</v>
      </c>
      <c r="B16" s="10">
        <v>244</v>
      </c>
      <c r="C16" s="11">
        <v>44993</v>
      </c>
      <c r="D16" s="11">
        <v>44967</v>
      </c>
      <c r="E16" s="11"/>
      <c r="F16" s="11"/>
      <c r="G16" s="1">
        <f t="shared" si="0"/>
        <v>-26</v>
      </c>
      <c r="H16" s="10">
        <f t="shared" si="1"/>
        <v>-6344</v>
      </c>
    </row>
    <row r="17" spans="1:8" x14ac:dyDescent="0.25">
      <c r="A17" s="17" t="s">
        <v>35</v>
      </c>
      <c r="B17" s="10">
        <v>6250</v>
      </c>
      <c r="C17" s="11">
        <v>44898</v>
      </c>
      <c r="D17" s="11">
        <v>44975</v>
      </c>
      <c r="E17" s="11"/>
      <c r="F17" s="11"/>
      <c r="G17" s="1">
        <f t="shared" si="0"/>
        <v>77</v>
      </c>
      <c r="H17" s="10">
        <f t="shared" si="1"/>
        <v>481250</v>
      </c>
    </row>
    <row r="18" spans="1:8" x14ac:dyDescent="0.25">
      <c r="A18" s="17" t="s">
        <v>36</v>
      </c>
      <c r="B18" s="10">
        <v>10248.5</v>
      </c>
      <c r="C18" s="11">
        <v>45002</v>
      </c>
      <c r="D18" s="11">
        <v>44981</v>
      </c>
      <c r="E18" s="11"/>
      <c r="F18" s="11"/>
      <c r="G18" s="1">
        <f t="shared" si="0"/>
        <v>-21</v>
      </c>
      <c r="H18" s="10">
        <f t="shared" si="1"/>
        <v>-215218.5</v>
      </c>
    </row>
    <row r="19" spans="1:8" x14ac:dyDescent="0.25">
      <c r="A19" s="17" t="s">
        <v>37</v>
      </c>
      <c r="B19" s="10">
        <v>1502.67</v>
      </c>
      <c r="C19" s="11">
        <v>45002</v>
      </c>
      <c r="D19" s="11">
        <v>44981</v>
      </c>
      <c r="E19" s="11"/>
      <c r="F19" s="11"/>
      <c r="G19" s="1">
        <f t="shared" si="0"/>
        <v>-21</v>
      </c>
      <c r="H19" s="10">
        <f t="shared" si="1"/>
        <v>-31556.07</v>
      </c>
    </row>
    <row r="20" spans="1:8" x14ac:dyDescent="0.25">
      <c r="A20" s="17" t="s">
        <v>38</v>
      </c>
      <c r="B20" s="10">
        <v>114.75</v>
      </c>
      <c r="C20" s="11">
        <v>45011</v>
      </c>
      <c r="D20" s="11">
        <v>44981</v>
      </c>
      <c r="E20" s="11"/>
      <c r="F20" s="11"/>
      <c r="G20" s="1">
        <f t="shared" si="0"/>
        <v>-30</v>
      </c>
      <c r="H20" s="10">
        <f t="shared" si="1"/>
        <v>-3442.5</v>
      </c>
    </row>
    <row r="21" spans="1:8" x14ac:dyDescent="0.25">
      <c r="A21" s="17" t="s">
        <v>39</v>
      </c>
      <c r="B21" s="10">
        <v>200</v>
      </c>
      <c r="C21" s="11">
        <v>45024</v>
      </c>
      <c r="D21" s="11">
        <v>44995</v>
      </c>
      <c r="E21" s="11"/>
      <c r="F21" s="11"/>
      <c r="G21" s="1">
        <f t="shared" si="0"/>
        <v>-29</v>
      </c>
      <c r="H21" s="10">
        <f t="shared" si="1"/>
        <v>-5800</v>
      </c>
    </row>
    <row r="22" spans="1:8" x14ac:dyDescent="0.25">
      <c r="A22" s="17" t="s">
        <v>40</v>
      </c>
      <c r="B22" s="10">
        <v>240</v>
      </c>
      <c r="C22" s="11">
        <v>45005</v>
      </c>
      <c r="D22" s="11">
        <v>44995</v>
      </c>
      <c r="E22" s="11"/>
      <c r="F22" s="11"/>
      <c r="G22" s="1">
        <f t="shared" si="0"/>
        <v>-10</v>
      </c>
      <c r="H22" s="10">
        <f t="shared" si="1"/>
        <v>-2400</v>
      </c>
    </row>
    <row r="23" spans="1:8" x14ac:dyDescent="0.25">
      <c r="A23" s="17" t="s">
        <v>41</v>
      </c>
      <c r="B23" s="10">
        <v>855.35</v>
      </c>
      <c r="C23" s="11">
        <v>45005</v>
      </c>
      <c r="D23" s="11">
        <v>44995</v>
      </c>
      <c r="E23" s="11"/>
      <c r="F23" s="11"/>
      <c r="G23" s="1">
        <f t="shared" si="0"/>
        <v>-10</v>
      </c>
      <c r="H23" s="10">
        <f t="shared" si="1"/>
        <v>-8553.5</v>
      </c>
    </row>
    <row r="24" spans="1:8" x14ac:dyDescent="0.25">
      <c r="A24" s="17" t="s">
        <v>42</v>
      </c>
      <c r="B24" s="10">
        <v>147.54</v>
      </c>
      <c r="C24" s="11">
        <v>45005</v>
      </c>
      <c r="D24" s="11">
        <v>44995</v>
      </c>
      <c r="E24" s="11"/>
      <c r="F24" s="11"/>
      <c r="G24" s="1">
        <f t="shared" si="0"/>
        <v>-10</v>
      </c>
      <c r="H24" s="10">
        <f t="shared" si="1"/>
        <v>-1475.3999999999999</v>
      </c>
    </row>
    <row r="25" spans="1:8" x14ac:dyDescent="0.25">
      <c r="A25" s="17" t="s">
        <v>43</v>
      </c>
      <c r="B25" s="10">
        <v>540.6</v>
      </c>
      <c r="C25" s="11">
        <v>45012</v>
      </c>
      <c r="D25" s="11">
        <v>44995</v>
      </c>
      <c r="E25" s="11"/>
      <c r="F25" s="11"/>
      <c r="G25" s="1">
        <f t="shared" si="0"/>
        <v>-17</v>
      </c>
      <c r="H25" s="10">
        <f t="shared" si="1"/>
        <v>-9190.2000000000007</v>
      </c>
    </row>
    <row r="26" spans="1:8" x14ac:dyDescent="0.25">
      <c r="A26" s="17" t="s">
        <v>44</v>
      </c>
      <c r="B26" s="10">
        <v>299.3</v>
      </c>
      <c r="C26" s="11">
        <v>45005</v>
      </c>
      <c r="D26" s="11">
        <v>44995</v>
      </c>
      <c r="E26" s="11"/>
      <c r="F26" s="11"/>
      <c r="G26" s="1">
        <f t="shared" si="0"/>
        <v>-10</v>
      </c>
      <c r="H26" s="10">
        <f t="shared" si="1"/>
        <v>-2993</v>
      </c>
    </row>
    <row r="27" spans="1:8" x14ac:dyDescent="0.25">
      <c r="A27" s="17" t="s">
        <v>45</v>
      </c>
      <c r="B27" s="10">
        <v>27.6</v>
      </c>
      <c r="C27" s="11">
        <v>45021</v>
      </c>
      <c r="D27" s="11">
        <v>44995</v>
      </c>
      <c r="E27" s="11"/>
      <c r="F27" s="11"/>
      <c r="G27" s="1">
        <f t="shared" si="0"/>
        <v>-26</v>
      </c>
      <c r="H27" s="10">
        <f t="shared" si="1"/>
        <v>-717.6</v>
      </c>
    </row>
    <row r="28" spans="1:8" x14ac:dyDescent="0.25">
      <c r="A28" s="17" t="s">
        <v>46</v>
      </c>
      <c r="B28" s="10">
        <v>69</v>
      </c>
      <c r="C28" s="11">
        <v>45017</v>
      </c>
      <c r="D28" s="11">
        <v>44995</v>
      </c>
      <c r="E28" s="11"/>
      <c r="F28" s="11"/>
      <c r="G28" s="1">
        <f t="shared" si="0"/>
        <v>-22</v>
      </c>
      <c r="H28" s="10">
        <f t="shared" si="1"/>
        <v>-1518</v>
      </c>
    </row>
    <row r="29" spans="1:8" x14ac:dyDescent="0.25">
      <c r="A29" s="17" t="s">
        <v>47</v>
      </c>
      <c r="B29" s="10">
        <v>240</v>
      </c>
      <c r="C29" s="11">
        <v>45021</v>
      </c>
      <c r="D29" s="11">
        <v>44995</v>
      </c>
      <c r="E29" s="11"/>
      <c r="F29" s="11"/>
      <c r="G29" s="1">
        <f t="shared" si="0"/>
        <v>-26</v>
      </c>
      <c r="H29" s="10">
        <f t="shared" si="1"/>
        <v>-6240</v>
      </c>
    </row>
    <row r="30" spans="1:8" x14ac:dyDescent="0.25">
      <c r="A30" s="17" t="s">
        <v>48</v>
      </c>
      <c r="B30" s="10">
        <v>150</v>
      </c>
      <c r="C30" s="11">
        <v>45024</v>
      </c>
      <c r="D30" s="11">
        <v>44995</v>
      </c>
      <c r="E30" s="11"/>
      <c r="F30" s="11"/>
      <c r="G30" s="1">
        <f t="shared" si="0"/>
        <v>-29</v>
      </c>
      <c r="H30" s="10">
        <f t="shared" si="1"/>
        <v>-4350</v>
      </c>
    </row>
    <row r="31" spans="1:8" x14ac:dyDescent="0.25">
      <c r="A31" s="17" t="s">
        <v>49</v>
      </c>
      <c r="B31" s="10">
        <v>314.62</v>
      </c>
      <c r="C31" s="11">
        <v>45012</v>
      </c>
      <c r="D31" s="11">
        <v>44996</v>
      </c>
      <c r="E31" s="11"/>
      <c r="F31" s="11"/>
      <c r="G31" s="1">
        <f t="shared" si="0"/>
        <v>-16</v>
      </c>
      <c r="H31" s="10">
        <f t="shared" si="1"/>
        <v>-5033.92</v>
      </c>
    </row>
    <row r="32" spans="1:8" x14ac:dyDescent="0.25">
      <c r="A32" s="17" t="s">
        <v>50</v>
      </c>
      <c r="B32" s="10">
        <v>652.45000000000005</v>
      </c>
      <c r="C32" s="11">
        <v>45022</v>
      </c>
      <c r="D32" s="11">
        <v>44996</v>
      </c>
      <c r="E32" s="11"/>
      <c r="F32" s="11"/>
      <c r="G32" s="1">
        <f t="shared" si="0"/>
        <v>-26</v>
      </c>
      <c r="H32" s="10">
        <f t="shared" si="1"/>
        <v>-16963.7</v>
      </c>
    </row>
    <row r="33" spans="1:8" x14ac:dyDescent="0.25">
      <c r="A33" s="17" t="s">
        <v>51</v>
      </c>
      <c r="B33" s="10">
        <v>695.49</v>
      </c>
      <c r="C33" s="11">
        <v>45022</v>
      </c>
      <c r="D33" s="11">
        <v>44996</v>
      </c>
      <c r="E33" s="11"/>
      <c r="F33" s="11"/>
      <c r="G33" s="1">
        <f t="shared" si="0"/>
        <v>-26</v>
      </c>
      <c r="H33" s="10">
        <f t="shared" si="1"/>
        <v>-18082.740000000002</v>
      </c>
    </row>
    <row r="34" spans="1:8" x14ac:dyDescent="0.25">
      <c r="A34" s="17" t="s">
        <v>52</v>
      </c>
      <c r="B34" s="10">
        <v>511.65</v>
      </c>
      <c r="C34" s="11">
        <v>45030</v>
      </c>
      <c r="D34" s="11">
        <v>45001</v>
      </c>
      <c r="E34" s="11"/>
      <c r="F34" s="11"/>
      <c r="G34" s="1">
        <f t="shared" si="0"/>
        <v>-29</v>
      </c>
      <c r="H34" s="10">
        <f t="shared" si="1"/>
        <v>-14837.849999999999</v>
      </c>
    </row>
    <row r="35" spans="1:8" x14ac:dyDescent="0.25">
      <c r="A35" s="17" t="s">
        <v>53</v>
      </c>
      <c r="B35" s="10">
        <v>545.20000000000005</v>
      </c>
      <c r="C35" s="11">
        <v>45024</v>
      </c>
      <c r="D35" s="11">
        <v>45001</v>
      </c>
      <c r="E35" s="11"/>
      <c r="F35" s="11"/>
      <c r="G35" s="1">
        <f t="shared" si="0"/>
        <v>-23</v>
      </c>
      <c r="H35" s="10">
        <f t="shared" si="1"/>
        <v>-12539.6</v>
      </c>
    </row>
    <row r="36" spans="1:8" x14ac:dyDescent="0.25">
      <c r="A36" s="17" t="s">
        <v>54</v>
      </c>
      <c r="B36" s="10">
        <v>1502.66</v>
      </c>
      <c r="C36" s="11">
        <v>45025</v>
      </c>
      <c r="D36" s="11">
        <v>45001</v>
      </c>
      <c r="E36" s="11"/>
      <c r="F36" s="11"/>
      <c r="G36" s="1">
        <f t="shared" si="0"/>
        <v>-24</v>
      </c>
      <c r="H36" s="10">
        <f t="shared" si="1"/>
        <v>-36063.840000000004</v>
      </c>
    </row>
    <row r="37" spans="1:8" x14ac:dyDescent="0.25">
      <c r="A37" s="17" t="s">
        <v>55</v>
      </c>
      <c r="B37" s="10">
        <v>435</v>
      </c>
      <c r="C37" s="11">
        <v>45021</v>
      </c>
      <c r="D37" s="11">
        <v>45001</v>
      </c>
      <c r="E37" s="11"/>
      <c r="F37" s="11"/>
      <c r="G37" s="1">
        <f t="shared" si="0"/>
        <v>-20</v>
      </c>
      <c r="H37" s="10">
        <f t="shared" si="1"/>
        <v>-8700</v>
      </c>
    </row>
    <row r="38" spans="1:8" x14ac:dyDescent="0.25">
      <c r="A38" s="17" t="s">
        <v>56</v>
      </c>
      <c r="B38" s="10">
        <v>120</v>
      </c>
      <c r="C38" s="11">
        <v>45025</v>
      </c>
      <c r="D38" s="11">
        <v>45001</v>
      </c>
      <c r="E38" s="11"/>
      <c r="F38" s="11"/>
      <c r="G38" s="1">
        <f t="shared" si="0"/>
        <v>-24</v>
      </c>
      <c r="H38" s="10">
        <f t="shared" si="1"/>
        <v>-2880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>
      <selection activeCell="C5" sqref="C5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70714.7</v>
      </c>
      <c r="C1">
        <f>COUNTA(A4:A353)</f>
        <v>24</v>
      </c>
      <c r="G1" s="14">
        <f>IF(B1&lt;&gt;0,H1/B1,0)</f>
        <v>5.4571069381613722</v>
      </c>
      <c r="H1" s="13">
        <f>SUM(H4:H353)</f>
        <v>385897.68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57</v>
      </c>
      <c r="B4" s="10">
        <v>25050</v>
      </c>
      <c r="C4" s="11">
        <v>45030</v>
      </c>
      <c r="D4" s="11">
        <v>45037</v>
      </c>
      <c r="E4" s="11"/>
      <c r="F4" s="11"/>
      <c r="G4" s="1">
        <f>D4-C4-(F4-E4)</f>
        <v>7</v>
      </c>
      <c r="H4" s="10">
        <f>B4*G4</f>
        <v>175350</v>
      </c>
    </row>
    <row r="5" spans="1:8" x14ac:dyDescent="0.25">
      <c r="A5" s="17" t="s">
        <v>58</v>
      </c>
      <c r="B5" s="10">
        <v>275</v>
      </c>
      <c r="C5" s="11">
        <v>45091</v>
      </c>
      <c r="D5" s="11">
        <v>45061</v>
      </c>
      <c r="E5" s="11"/>
      <c r="F5" s="11"/>
      <c r="G5" s="1">
        <f t="shared" ref="G5:G68" si="0">D5-C5-(F5-E5)</f>
        <v>-30</v>
      </c>
      <c r="H5" s="10">
        <f t="shared" ref="H5:H68" si="1">B5*G5</f>
        <v>-8250</v>
      </c>
    </row>
    <row r="6" spans="1:8" x14ac:dyDescent="0.25">
      <c r="A6" s="17" t="s">
        <v>59</v>
      </c>
      <c r="B6" s="10">
        <v>120</v>
      </c>
      <c r="C6" s="11">
        <v>45068</v>
      </c>
      <c r="D6" s="11">
        <v>45063</v>
      </c>
      <c r="E6" s="11"/>
      <c r="F6" s="11"/>
      <c r="G6" s="1">
        <f t="shared" si="0"/>
        <v>-5</v>
      </c>
      <c r="H6" s="10">
        <f t="shared" si="1"/>
        <v>-600</v>
      </c>
    </row>
    <row r="7" spans="1:8" x14ac:dyDescent="0.25">
      <c r="A7" s="17" t="s">
        <v>60</v>
      </c>
      <c r="B7" s="10">
        <v>820.96</v>
      </c>
      <c r="C7" s="11">
        <v>45068</v>
      </c>
      <c r="D7" s="11">
        <v>45063</v>
      </c>
      <c r="E7" s="11"/>
      <c r="F7" s="11"/>
      <c r="G7" s="1">
        <f t="shared" si="0"/>
        <v>-5</v>
      </c>
      <c r="H7" s="10">
        <f t="shared" si="1"/>
        <v>-4104.8</v>
      </c>
    </row>
    <row r="8" spans="1:8" x14ac:dyDescent="0.25">
      <c r="A8" s="17" t="s">
        <v>61</v>
      </c>
      <c r="B8" s="10">
        <v>247.2</v>
      </c>
      <c r="C8" s="11">
        <v>45081</v>
      </c>
      <c r="D8" s="11">
        <v>45063</v>
      </c>
      <c r="E8" s="11"/>
      <c r="F8" s="11"/>
      <c r="G8" s="1">
        <f t="shared" si="0"/>
        <v>-18</v>
      </c>
      <c r="H8" s="10">
        <f t="shared" si="1"/>
        <v>-4449.5999999999995</v>
      </c>
    </row>
    <row r="9" spans="1:8" x14ac:dyDescent="0.25">
      <c r="A9" s="17" t="s">
        <v>62</v>
      </c>
      <c r="B9" s="10">
        <v>118.5</v>
      </c>
      <c r="C9" s="11">
        <v>45081</v>
      </c>
      <c r="D9" s="11">
        <v>45063</v>
      </c>
      <c r="E9" s="11"/>
      <c r="F9" s="11"/>
      <c r="G9" s="1">
        <f t="shared" si="0"/>
        <v>-18</v>
      </c>
      <c r="H9" s="10">
        <f t="shared" si="1"/>
        <v>-2133</v>
      </c>
    </row>
    <row r="10" spans="1:8" x14ac:dyDescent="0.25">
      <c r="A10" s="17" t="s">
        <v>63</v>
      </c>
      <c r="B10" s="10">
        <v>50.95</v>
      </c>
      <c r="C10" s="11">
        <v>45081</v>
      </c>
      <c r="D10" s="11">
        <v>45063</v>
      </c>
      <c r="E10" s="11"/>
      <c r="F10" s="11"/>
      <c r="G10" s="1">
        <f t="shared" si="0"/>
        <v>-18</v>
      </c>
      <c r="H10" s="10">
        <f t="shared" si="1"/>
        <v>-917.1</v>
      </c>
    </row>
    <row r="11" spans="1:8" x14ac:dyDescent="0.25">
      <c r="A11" s="17" t="s">
        <v>64</v>
      </c>
      <c r="B11" s="10">
        <v>670.46</v>
      </c>
      <c r="C11" s="11">
        <v>45087</v>
      </c>
      <c r="D11" s="11">
        <v>45063</v>
      </c>
      <c r="E11" s="11"/>
      <c r="F11" s="11"/>
      <c r="G11" s="1">
        <f t="shared" si="0"/>
        <v>-24</v>
      </c>
      <c r="H11" s="10">
        <f t="shared" si="1"/>
        <v>-16091.04</v>
      </c>
    </row>
    <row r="12" spans="1:8" x14ac:dyDescent="0.25">
      <c r="A12" s="17" t="s">
        <v>65</v>
      </c>
      <c r="B12" s="10">
        <v>60</v>
      </c>
      <c r="C12" s="11">
        <v>45087</v>
      </c>
      <c r="D12" s="11">
        <v>45063</v>
      </c>
      <c r="E12" s="11"/>
      <c r="F12" s="11"/>
      <c r="G12" s="1">
        <f t="shared" si="0"/>
        <v>-24</v>
      </c>
      <c r="H12" s="10">
        <f t="shared" si="1"/>
        <v>-1440</v>
      </c>
    </row>
    <row r="13" spans="1:8" x14ac:dyDescent="0.25">
      <c r="A13" s="17" t="s">
        <v>66</v>
      </c>
      <c r="B13" s="10">
        <v>1030.4000000000001</v>
      </c>
      <c r="C13" s="11">
        <v>45087</v>
      </c>
      <c r="D13" s="11">
        <v>45063</v>
      </c>
      <c r="E13" s="11"/>
      <c r="F13" s="11"/>
      <c r="G13" s="1">
        <f t="shared" si="0"/>
        <v>-24</v>
      </c>
      <c r="H13" s="10">
        <f t="shared" si="1"/>
        <v>-24729.600000000002</v>
      </c>
    </row>
    <row r="14" spans="1:8" x14ac:dyDescent="0.25">
      <c r="A14" s="17" t="s">
        <v>67</v>
      </c>
      <c r="B14" s="10">
        <v>150</v>
      </c>
      <c r="C14" s="11">
        <v>45063</v>
      </c>
      <c r="D14" s="11">
        <v>45063</v>
      </c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 t="s">
        <v>68</v>
      </c>
      <c r="B15" s="10">
        <v>636.36</v>
      </c>
      <c r="C15" s="11">
        <v>45087</v>
      </c>
      <c r="D15" s="11">
        <v>45063</v>
      </c>
      <c r="E15" s="11"/>
      <c r="F15" s="11"/>
      <c r="G15" s="1">
        <f t="shared" si="0"/>
        <v>-24</v>
      </c>
      <c r="H15" s="10">
        <f t="shared" si="1"/>
        <v>-15272.64</v>
      </c>
    </row>
    <row r="16" spans="1:8" x14ac:dyDescent="0.25">
      <c r="A16" s="17" t="s">
        <v>69</v>
      </c>
      <c r="B16" s="10">
        <v>299.08999999999997</v>
      </c>
      <c r="C16" s="11">
        <v>45088</v>
      </c>
      <c r="D16" s="11">
        <v>45063</v>
      </c>
      <c r="E16" s="11"/>
      <c r="F16" s="11"/>
      <c r="G16" s="1">
        <f t="shared" si="0"/>
        <v>-25</v>
      </c>
      <c r="H16" s="10">
        <f t="shared" si="1"/>
        <v>-7477.2499999999991</v>
      </c>
    </row>
    <row r="17" spans="1:8" x14ac:dyDescent="0.25">
      <c r="A17" s="17" t="s">
        <v>70</v>
      </c>
      <c r="B17" s="10">
        <v>797.95</v>
      </c>
      <c r="C17" s="11">
        <v>45094</v>
      </c>
      <c r="D17" s="11">
        <v>45077</v>
      </c>
      <c r="E17" s="11"/>
      <c r="F17" s="11"/>
      <c r="G17" s="1">
        <f t="shared" si="0"/>
        <v>-17</v>
      </c>
      <c r="H17" s="10">
        <f t="shared" si="1"/>
        <v>-13565.150000000001</v>
      </c>
    </row>
    <row r="18" spans="1:8" x14ac:dyDescent="0.25">
      <c r="A18" s="17" t="s">
        <v>71</v>
      </c>
      <c r="B18" s="10">
        <v>225</v>
      </c>
      <c r="C18" s="11">
        <v>45098</v>
      </c>
      <c r="D18" s="11">
        <v>45077</v>
      </c>
      <c r="E18" s="11"/>
      <c r="F18" s="11"/>
      <c r="G18" s="1">
        <f t="shared" si="0"/>
        <v>-21</v>
      </c>
      <c r="H18" s="10">
        <f t="shared" si="1"/>
        <v>-4725</v>
      </c>
    </row>
    <row r="19" spans="1:8" x14ac:dyDescent="0.25">
      <c r="A19" s="17" t="s">
        <v>72</v>
      </c>
      <c r="B19" s="10">
        <v>435</v>
      </c>
      <c r="C19" s="11">
        <v>45112</v>
      </c>
      <c r="D19" s="11">
        <v>45089</v>
      </c>
      <c r="E19" s="11"/>
      <c r="F19" s="11"/>
      <c r="G19" s="1">
        <f t="shared" si="0"/>
        <v>-23</v>
      </c>
      <c r="H19" s="10">
        <f t="shared" si="1"/>
        <v>-10005</v>
      </c>
    </row>
    <row r="20" spans="1:8" x14ac:dyDescent="0.25">
      <c r="A20" s="17" t="s">
        <v>73</v>
      </c>
      <c r="B20" s="10">
        <v>545</v>
      </c>
      <c r="C20" s="11">
        <v>45112</v>
      </c>
      <c r="D20" s="11">
        <v>45089</v>
      </c>
      <c r="E20" s="11"/>
      <c r="F20" s="11"/>
      <c r="G20" s="1">
        <f t="shared" si="0"/>
        <v>-23</v>
      </c>
      <c r="H20" s="10">
        <f t="shared" si="1"/>
        <v>-12535</v>
      </c>
    </row>
    <row r="21" spans="1:8" x14ac:dyDescent="0.25">
      <c r="A21" s="17" t="s">
        <v>74</v>
      </c>
      <c r="B21" s="10">
        <v>36.799999999999997</v>
      </c>
      <c r="C21" s="11">
        <v>45112</v>
      </c>
      <c r="D21" s="11">
        <v>45089</v>
      </c>
      <c r="E21" s="11"/>
      <c r="F21" s="11"/>
      <c r="G21" s="1">
        <f t="shared" si="0"/>
        <v>-23</v>
      </c>
      <c r="H21" s="10">
        <f t="shared" si="1"/>
        <v>-846.4</v>
      </c>
    </row>
    <row r="22" spans="1:8" x14ac:dyDescent="0.25">
      <c r="A22" s="17" t="s">
        <v>75</v>
      </c>
      <c r="B22" s="10">
        <v>6000.38</v>
      </c>
      <c r="C22" s="11">
        <v>45087</v>
      </c>
      <c r="D22" s="11">
        <v>45089</v>
      </c>
      <c r="E22" s="11"/>
      <c r="F22" s="11"/>
      <c r="G22" s="1">
        <f t="shared" si="0"/>
        <v>2</v>
      </c>
      <c r="H22" s="10">
        <f t="shared" si="1"/>
        <v>12000.76</v>
      </c>
    </row>
    <row r="23" spans="1:8" x14ac:dyDescent="0.25">
      <c r="A23" s="17" t="s">
        <v>76</v>
      </c>
      <c r="B23" s="10">
        <v>944.53</v>
      </c>
      <c r="C23" s="11">
        <v>45121</v>
      </c>
      <c r="D23" s="11">
        <v>45091</v>
      </c>
      <c r="E23" s="11"/>
      <c r="F23" s="11"/>
      <c r="G23" s="1">
        <f t="shared" si="0"/>
        <v>-30</v>
      </c>
      <c r="H23" s="10">
        <f t="shared" si="1"/>
        <v>-28335.899999999998</v>
      </c>
    </row>
    <row r="24" spans="1:8" x14ac:dyDescent="0.25">
      <c r="A24" s="17" t="s">
        <v>77</v>
      </c>
      <c r="B24" s="10">
        <v>820.96</v>
      </c>
      <c r="C24" s="11">
        <v>45120</v>
      </c>
      <c r="D24" s="11">
        <v>45091</v>
      </c>
      <c r="E24" s="11"/>
      <c r="F24" s="11"/>
      <c r="G24" s="1">
        <f t="shared" si="0"/>
        <v>-29</v>
      </c>
      <c r="H24" s="10">
        <f t="shared" si="1"/>
        <v>-23807.84</v>
      </c>
    </row>
    <row r="25" spans="1:8" x14ac:dyDescent="0.25">
      <c r="A25" s="17" t="s">
        <v>78</v>
      </c>
      <c r="B25" s="10">
        <v>650</v>
      </c>
      <c r="C25" s="11">
        <v>45120</v>
      </c>
      <c r="D25" s="11">
        <v>45091</v>
      </c>
      <c r="E25" s="11"/>
      <c r="F25" s="11"/>
      <c r="G25" s="1">
        <f t="shared" si="0"/>
        <v>-29</v>
      </c>
      <c r="H25" s="10">
        <f t="shared" si="1"/>
        <v>-18850</v>
      </c>
    </row>
    <row r="26" spans="1:8" x14ac:dyDescent="0.25">
      <c r="A26" s="17" t="s">
        <v>79</v>
      </c>
      <c r="B26" s="10">
        <v>780</v>
      </c>
      <c r="C26" s="11">
        <v>45120</v>
      </c>
      <c r="D26" s="11">
        <v>45091</v>
      </c>
      <c r="E26" s="11"/>
      <c r="F26" s="11"/>
      <c r="G26" s="1">
        <f t="shared" si="0"/>
        <v>-29</v>
      </c>
      <c r="H26" s="10">
        <f t="shared" si="1"/>
        <v>-22620</v>
      </c>
    </row>
    <row r="27" spans="1:8" x14ac:dyDescent="0.25">
      <c r="A27" s="17" t="s">
        <v>80</v>
      </c>
      <c r="B27" s="10">
        <v>29950.16</v>
      </c>
      <c r="C27" s="11">
        <v>45083</v>
      </c>
      <c r="D27" s="11">
        <v>45097</v>
      </c>
      <c r="E27" s="11"/>
      <c r="F27" s="11"/>
      <c r="G27" s="1">
        <f t="shared" si="0"/>
        <v>14</v>
      </c>
      <c r="H27" s="10">
        <f t="shared" si="1"/>
        <v>419302.24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2023-07-05T14:00:22Z</dcterms:modified>
</cp:coreProperties>
</file>